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440" windowHeight="9975" firstSheet="1" activeTab="1"/>
  </bookViews>
  <sheets>
    <sheet name="dr 32 Mrowiska " sheetId="12" r:id="rId1"/>
    <sheet name="Polna" sheetId="3" r:id="rId2"/>
    <sheet name="Wierzbowa" sheetId="4" r:id="rId3"/>
    <sheet name="Szczęśliwa" sheetId="5" r:id="rId4"/>
    <sheet name="Progi zwalniające" sheetId="9" r:id="rId5"/>
    <sheet name="Parkowa" sheetId="11" r:id="rId6"/>
    <sheet name="Cicha" sheetId="13" r:id="rId7"/>
  </sheets>
  <calcPr calcId="145621"/>
</workbook>
</file>

<file path=xl/calcChain.xml><?xml version="1.0" encoding="utf-8"?>
<calcChain xmlns="http://schemas.openxmlformats.org/spreadsheetml/2006/main">
  <c r="F13" i="13" l="1"/>
  <c r="F14" i="13"/>
  <c r="F16" i="13"/>
  <c r="F12" i="13"/>
  <c r="F12" i="12" l="1"/>
  <c r="F12" i="5" l="1"/>
  <c r="F18" i="11" l="1"/>
  <c r="F16" i="11"/>
  <c r="F15" i="11"/>
  <c r="F14" i="11"/>
  <c r="F16" i="3"/>
  <c r="F14" i="3"/>
  <c r="F13" i="3"/>
  <c r="F12" i="3"/>
  <c r="F14" i="5"/>
  <c r="F13" i="5"/>
  <c r="F15" i="12"/>
  <c r="F14" i="12"/>
  <c r="F13" i="12"/>
  <c r="F16" i="5" l="1"/>
  <c r="F18" i="4" l="1"/>
  <c r="F16" i="4"/>
  <c r="F15" i="4"/>
  <c r="F14" i="4"/>
</calcChain>
</file>

<file path=xl/sharedStrings.xml><?xml version="1.0" encoding="utf-8"?>
<sst xmlns="http://schemas.openxmlformats.org/spreadsheetml/2006/main" count="331" uniqueCount="60">
  <si>
    <t>Adres inwestycji - drogi gminne</t>
  </si>
  <si>
    <t xml:space="preserve">Adres inwestora - ul. Spółdzielcza 1; 05-074 Halinów </t>
  </si>
  <si>
    <t>Nr</t>
  </si>
  <si>
    <t>Podstawa</t>
  </si>
  <si>
    <t>Opis robót</t>
  </si>
  <si>
    <t>Jm</t>
  </si>
  <si>
    <t>Ilość</t>
  </si>
  <si>
    <t>Wartość</t>
  </si>
  <si>
    <t>km</t>
  </si>
  <si>
    <t>m2</t>
  </si>
  <si>
    <t>RAZEM</t>
  </si>
  <si>
    <t>VAT 23%</t>
  </si>
  <si>
    <t>Ogółem kosztorys</t>
  </si>
  <si>
    <t xml:space="preserve">szt. </t>
  </si>
  <si>
    <t>Analiza własna</t>
  </si>
  <si>
    <t xml:space="preserve">Branża: Drogowa </t>
  </si>
  <si>
    <t>Inwestor - Gmina Halinów</t>
  </si>
  <si>
    <t>Nazwa inwestycji - Modernizacja dróg gminnych w Halinowie - ul. Polna</t>
  </si>
  <si>
    <t>Roboty pomiarowe przy linowych robotach ziemnych, trasa dróg w terenie równinnym</t>
  </si>
  <si>
    <t>Cena jednostkowa</t>
  </si>
  <si>
    <t>Nr SST</t>
  </si>
  <si>
    <t>Podbudowy z kruszyw łamanych frakcji 0-31,5 mm - warstwa dolna o grubości po zagęszczeniu śr. 5 cm, uzupełnienie kolein</t>
  </si>
  <si>
    <t>Skropienie podbudowy emulsją asfaltową</t>
  </si>
  <si>
    <t>Wykonanie nawierzchni z mieszanek mineralno - bitumicznych asfaltowych standard II (AC11W) warstwa wiążąca o grupości warstwy po zagęszczeniu nie mniej niż 5 cm</t>
  </si>
  <si>
    <t>Regulacja pionowa włazów kanałowych</t>
  </si>
  <si>
    <t>Nazwa inwestycji - Modernizacja dróg gminnych w Hipolitowie - ul. Wierzbowa</t>
  </si>
  <si>
    <t>Nazwa inwestycji - Modernizacja dróg gminnych w Długiej Kościelnej - ul. Szczęśliwa</t>
  </si>
  <si>
    <t>Wykonanie poboczy z kruszyw łamanych fr. 0-31,5 mm o grubości warstwy po zagęszczeniu 10 cm na szerokości 0,25 m</t>
  </si>
  <si>
    <t>Nazwa inwestycji - Modernizacja dróg gminnych w Halinowie - ul. Parkowa</t>
  </si>
  <si>
    <t>Nazwa inwestycji - Modernizacja dróg gminnych w Mrowiskach - dr nr 32</t>
  </si>
  <si>
    <t>Nazwa inwestycji - Modernizacja dróg gminnych w Halinowie - ul. Cicha</t>
  </si>
  <si>
    <t>00.00.00</t>
  </si>
  <si>
    <t xml:space="preserve">Rury betonowe o średnicy 400 mm dla przepustów pod zjazdami </t>
  </si>
  <si>
    <t>mb</t>
  </si>
  <si>
    <t>Ścianki czołowe dla przepustów pod zjazdanimi dla rur o średnicy 400 mm</t>
  </si>
  <si>
    <t xml:space="preserve">Rury betonowe o średnicy 300 mm dla przepustów pod zjazdami </t>
  </si>
  <si>
    <t>Czyszczenie rowów z wyprofilowaniem dna i skarpy z namułu grubości 20 cm</t>
  </si>
  <si>
    <t>Umocnienie dna i skarpy rowy płytami ażurowymi 40x60x10 cm typ EKO wypełnienie zaprawą cementow-piaskową</t>
  </si>
  <si>
    <t>Ścianki czołowe dla przepustów pod zjazdanimi dla rur o średnicy 300 mm</t>
  </si>
  <si>
    <t>5.3</t>
  </si>
  <si>
    <t>5.4</t>
  </si>
  <si>
    <t>5.5</t>
  </si>
  <si>
    <t>5.7</t>
  </si>
  <si>
    <t>5.8</t>
  </si>
  <si>
    <t>5.9.1</t>
  </si>
  <si>
    <t>5.9.2</t>
  </si>
  <si>
    <t>Roboty pomiarowe przy powierzchniowych robotach ziemnych</t>
  </si>
  <si>
    <t>ha</t>
  </si>
  <si>
    <t>Mchaniczne oczyszczenie nawierzchni jezdni</t>
  </si>
  <si>
    <t>m3</t>
  </si>
  <si>
    <t>Oznakowanie poziome nawierzchni bitumicznych na zimno za pomocą mas chemoutwardzalnych, grubowarstwowe wykonywane mechanicznie - P-25</t>
  </si>
  <si>
    <t>ul. Bema i ul. Dąbrowskiego w Halinowie</t>
  </si>
  <si>
    <t>Nazwa inwestycji - Modernizacja dróg gminnych w Halinowie - progi zwalniające listwowe typ U-16a</t>
  </si>
  <si>
    <t>Skropienie podbudowy emulsją asfaltową (3,70 m x 5,6 m x 5 szt = 103,60 m2) - krotność 2</t>
  </si>
  <si>
    <t>Wykonanie nawierzchni z mieszanek mineralno - bitumicznych asfaltowych standard II (AC11W) warstwa wiążąca - próg zwalniający (3,7 m x 5,6 m x 0,1 m) x 5 szt. =10,36 m3 + (3,7 m x 5,6 m x 0,04 m)x 5 szt. = 4,14 m3</t>
  </si>
  <si>
    <t>Frezowanie nawierzchni asfaltowych o średniej grubości 4 cm (3,7 m x 5,6 m) x 5 szt. =103,60 m2</t>
  </si>
  <si>
    <t>5.9.3</t>
  </si>
  <si>
    <t xml:space="preserve">PRZEDMIAR ROBÓT </t>
  </si>
  <si>
    <t>PRZEDMIAR ROBÓT</t>
  </si>
  <si>
    <t xml:space="preserve">Załącznik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</si>
</sst>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2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D13" sqref="D13"/>
    </sheetView>
  </sheetViews>
  <sheetFormatPr defaultRowHeight="15" x14ac:dyDescent="0.25"/>
  <cols>
    <col min="1" max="1" width="3.140625" style="1" bestFit="1" customWidth="1"/>
    <col min="2" max="3" width="9.140625" style="1"/>
    <col min="4" max="4" width="38.7109375" style="1" customWidth="1"/>
    <col min="5" max="5" width="4.42578125" style="1" bestFit="1" customWidth="1"/>
    <col min="6" max="6" width="9.140625" style="1"/>
    <col min="7" max="7" width="12.5703125" style="1" customWidth="1"/>
    <col min="8" max="8" width="12.42578125" style="1" customWidth="1"/>
    <col min="9" max="16384" width="9.140625" style="1"/>
  </cols>
  <sheetData>
    <row r="1" spans="1:8" x14ac:dyDescent="0.25">
      <c r="D1" s="5" t="s">
        <v>57</v>
      </c>
      <c r="F1" s="1" t="s">
        <v>59</v>
      </c>
    </row>
    <row r="2" spans="1:8" x14ac:dyDescent="0.25">
      <c r="D2" s="5" t="s">
        <v>29</v>
      </c>
    </row>
    <row r="3" spans="1:8" x14ac:dyDescent="0.25">
      <c r="D3" s="5"/>
    </row>
    <row r="4" spans="1:8" x14ac:dyDescent="0.25">
      <c r="D4" s="5"/>
    </row>
    <row r="5" spans="1:8" x14ac:dyDescent="0.25">
      <c r="B5" s="1" t="s">
        <v>0</v>
      </c>
      <c r="D5" s="5"/>
    </row>
    <row r="6" spans="1:8" x14ac:dyDescent="0.25">
      <c r="B6" s="1" t="s">
        <v>16</v>
      </c>
      <c r="D6" s="8"/>
    </row>
    <row r="7" spans="1:8" x14ac:dyDescent="0.25">
      <c r="B7" s="1" t="s">
        <v>1</v>
      </c>
      <c r="D7" s="5"/>
    </row>
    <row r="8" spans="1:8" x14ac:dyDescent="0.25">
      <c r="B8" s="1" t="s">
        <v>15</v>
      </c>
      <c r="D8" s="5"/>
    </row>
    <row r="9" spans="1:8" x14ac:dyDescent="0.25">
      <c r="D9" s="5"/>
    </row>
    <row r="10" spans="1:8" ht="30" x14ac:dyDescent="0.25">
      <c r="A10" s="11" t="s">
        <v>2</v>
      </c>
      <c r="B10" s="11" t="s">
        <v>3</v>
      </c>
      <c r="C10" s="11" t="s">
        <v>20</v>
      </c>
      <c r="D10" s="11" t="s">
        <v>4</v>
      </c>
      <c r="E10" s="11" t="s">
        <v>5</v>
      </c>
      <c r="F10" s="11" t="s">
        <v>6</v>
      </c>
      <c r="G10" s="12" t="s">
        <v>19</v>
      </c>
      <c r="H10" s="11" t="s">
        <v>7</v>
      </c>
    </row>
    <row r="11" spans="1:8" ht="45" x14ac:dyDescent="0.25">
      <c r="A11" s="3">
        <v>1</v>
      </c>
      <c r="B11" s="6" t="s">
        <v>14</v>
      </c>
      <c r="C11" s="6" t="s">
        <v>31</v>
      </c>
      <c r="D11" s="7" t="s">
        <v>18</v>
      </c>
      <c r="E11" s="3" t="s">
        <v>8</v>
      </c>
      <c r="F11" s="2">
        <v>0.435</v>
      </c>
      <c r="G11" s="4"/>
      <c r="H11" s="4"/>
    </row>
    <row r="12" spans="1:8" ht="60" x14ac:dyDescent="0.25">
      <c r="A12" s="3">
        <v>2</v>
      </c>
      <c r="B12" s="6" t="s">
        <v>14</v>
      </c>
      <c r="C12" s="6" t="s">
        <v>39</v>
      </c>
      <c r="D12" s="7" t="s">
        <v>21</v>
      </c>
      <c r="E12" s="3" t="s">
        <v>9</v>
      </c>
      <c r="F12" s="4">
        <f>(435*4)*10%</f>
        <v>174</v>
      </c>
      <c r="G12" s="4"/>
      <c r="H12" s="4"/>
    </row>
    <row r="13" spans="1:8" ht="30" x14ac:dyDescent="0.25">
      <c r="A13" s="3">
        <v>3</v>
      </c>
      <c r="B13" s="6" t="s">
        <v>14</v>
      </c>
      <c r="C13" s="6" t="s">
        <v>40</v>
      </c>
      <c r="D13" s="7" t="s">
        <v>22</v>
      </c>
      <c r="E13" s="3" t="s">
        <v>9</v>
      </c>
      <c r="F13" s="4">
        <f>(435*4)+30</f>
        <v>1770</v>
      </c>
      <c r="G13" s="4"/>
      <c r="H13" s="4"/>
    </row>
    <row r="14" spans="1:8" ht="75" x14ac:dyDescent="0.25">
      <c r="A14" s="3">
        <v>4</v>
      </c>
      <c r="B14" s="6" t="s">
        <v>14</v>
      </c>
      <c r="C14" s="6" t="s">
        <v>41</v>
      </c>
      <c r="D14" s="7" t="s">
        <v>23</v>
      </c>
      <c r="E14" s="3" t="s">
        <v>9</v>
      </c>
      <c r="F14" s="4">
        <f>(435*4)+30</f>
        <v>1770</v>
      </c>
      <c r="G14" s="4"/>
      <c r="H14" s="4"/>
    </row>
    <row r="15" spans="1:8" ht="45" x14ac:dyDescent="0.25">
      <c r="A15" s="3">
        <v>8</v>
      </c>
      <c r="B15" s="6" t="s">
        <v>14</v>
      </c>
      <c r="C15" s="6" t="s">
        <v>43</v>
      </c>
      <c r="D15" s="7" t="s">
        <v>27</v>
      </c>
      <c r="E15" s="3" t="s">
        <v>9</v>
      </c>
      <c r="F15" s="4">
        <f>435*0.5</f>
        <v>217.5</v>
      </c>
      <c r="G15" s="4"/>
      <c r="H15" s="4"/>
    </row>
    <row r="16" spans="1:8" x14ac:dyDescent="0.25">
      <c r="A16" s="19" t="s">
        <v>10</v>
      </c>
      <c r="B16" s="20"/>
      <c r="C16" s="20"/>
      <c r="D16" s="20"/>
      <c r="E16" s="20"/>
      <c r="F16" s="20"/>
      <c r="G16" s="21"/>
      <c r="H16" s="9"/>
    </row>
    <row r="17" spans="1:8" x14ac:dyDescent="0.25">
      <c r="A17" s="22" t="s">
        <v>11</v>
      </c>
      <c r="B17" s="22"/>
      <c r="C17" s="22"/>
      <c r="D17" s="22"/>
      <c r="E17" s="22"/>
      <c r="F17" s="22"/>
      <c r="G17" s="22"/>
      <c r="H17" s="9"/>
    </row>
    <row r="18" spans="1:8" x14ac:dyDescent="0.25">
      <c r="A18" s="22" t="s">
        <v>12</v>
      </c>
      <c r="B18" s="22"/>
      <c r="C18" s="22"/>
      <c r="D18" s="22"/>
      <c r="E18" s="22"/>
      <c r="F18" s="22"/>
      <c r="G18" s="22"/>
      <c r="H18" s="9"/>
    </row>
    <row r="27" spans="1:8" x14ac:dyDescent="0.25">
      <c r="F27" s="10"/>
    </row>
  </sheetData>
  <mergeCells count="3">
    <mergeCell ref="A16:G16"/>
    <mergeCell ref="A17:G17"/>
    <mergeCell ref="A18:G18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D1" sqref="D1"/>
    </sheetView>
  </sheetViews>
  <sheetFormatPr defaultRowHeight="15" x14ac:dyDescent="0.25"/>
  <cols>
    <col min="1" max="1" width="3.140625" style="1" bestFit="1" customWidth="1"/>
    <col min="2" max="3" width="9.140625" style="1"/>
    <col min="4" max="4" width="38.7109375" style="1" customWidth="1"/>
    <col min="5" max="5" width="4.42578125" style="1" bestFit="1" customWidth="1"/>
    <col min="6" max="6" width="9.140625" style="1"/>
    <col min="7" max="7" width="12.5703125" style="1" customWidth="1"/>
    <col min="8" max="8" width="12.42578125" style="1" customWidth="1"/>
    <col min="9" max="16384" width="9.140625" style="1"/>
  </cols>
  <sheetData>
    <row r="1" spans="1:8" x14ac:dyDescent="0.25">
      <c r="D1" s="5" t="s">
        <v>58</v>
      </c>
      <c r="F1" s="1" t="s">
        <v>59</v>
      </c>
    </row>
    <row r="2" spans="1:8" x14ac:dyDescent="0.25">
      <c r="D2" s="5" t="s">
        <v>17</v>
      </c>
    </row>
    <row r="3" spans="1:8" x14ac:dyDescent="0.25">
      <c r="D3" s="5"/>
    </row>
    <row r="4" spans="1:8" x14ac:dyDescent="0.25">
      <c r="D4" s="5"/>
    </row>
    <row r="5" spans="1:8" x14ac:dyDescent="0.25">
      <c r="B5" s="1" t="s">
        <v>0</v>
      </c>
      <c r="D5" s="5"/>
    </row>
    <row r="6" spans="1:8" x14ac:dyDescent="0.25">
      <c r="B6" s="1" t="s">
        <v>16</v>
      </c>
      <c r="D6" s="8"/>
    </row>
    <row r="7" spans="1:8" x14ac:dyDescent="0.25">
      <c r="B7" s="1" t="s">
        <v>1</v>
      </c>
      <c r="D7" s="5"/>
    </row>
    <row r="8" spans="1:8" x14ac:dyDescent="0.25">
      <c r="B8" s="1" t="s">
        <v>15</v>
      </c>
      <c r="D8" s="5"/>
    </row>
    <row r="9" spans="1:8" x14ac:dyDescent="0.25">
      <c r="D9" s="5"/>
    </row>
    <row r="10" spans="1:8" ht="30" x14ac:dyDescent="0.25">
      <c r="A10" s="11" t="s">
        <v>2</v>
      </c>
      <c r="B10" s="11" t="s">
        <v>3</v>
      </c>
      <c r="C10" s="11" t="s">
        <v>20</v>
      </c>
      <c r="D10" s="11" t="s">
        <v>4</v>
      </c>
      <c r="E10" s="11" t="s">
        <v>5</v>
      </c>
      <c r="F10" s="11" t="s">
        <v>6</v>
      </c>
      <c r="G10" s="12" t="s">
        <v>19</v>
      </c>
      <c r="H10" s="11" t="s">
        <v>7</v>
      </c>
    </row>
    <row r="11" spans="1:8" ht="45" x14ac:dyDescent="0.25">
      <c r="A11" s="3">
        <v>1</v>
      </c>
      <c r="B11" s="6" t="s">
        <v>14</v>
      </c>
      <c r="C11" s="6" t="s">
        <v>31</v>
      </c>
      <c r="D11" s="7" t="s">
        <v>18</v>
      </c>
      <c r="E11" s="3" t="s">
        <v>8</v>
      </c>
      <c r="F11" s="2">
        <v>0.27800000000000002</v>
      </c>
      <c r="G11" s="4"/>
      <c r="H11" s="4"/>
    </row>
    <row r="12" spans="1:8" ht="60" x14ac:dyDescent="0.25">
      <c r="A12" s="3">
        <v>2</v>
      </c>
      <c r="B12" s="6" t="s">
        <v>14</v>
      </c>
      <c r="C12" s="6" t="s">
        <v>39</v>
      </c>
      <c r="D12" s="7" t="s">
        <v>21</v>
      </c>
      <c r="E12" s="3" t="s">
        <v>9</v>
      </c>
      <c r="F12" s="4">
        <f>(275*4)*10%</f>
        <v>110</v>
      </c>
      <c r="G12" s="4"/>
      <c r="H12" s="4"/>
    </row>
    <row r="13" spans="1:8" ht="30" x14ac:dyDescent="0.25">
      <c r="A13" s="3">
        <v>3</v>
      </c>
      <c r="B13" s="6" t="s">
        <v>14</v>
      </c>
      <c r="C13" s="6" t="s">
        <v>40</v>
      </c>
      <c r="D13" s="7" t="s">
        <v>22</v>
      </c>
      <c r="E13" s="3" t="s">
        <v>9</v>
      </c>
      <c r="F13" s="4">
        <f>(278*4)+25</f>
        <v>1137</v>
      </c>
      <c r="G13" s="4"/>
      <c r="H13" s="4"/>
    </row>
    <row r="14" spans="1:8" ht="75" x14ac:dyDescent="0.25">
      <c r="A14" s="3">
        <v>4</v>
      </c>
      <c r="B14" s="6" t="s">
        <v>14</v>
      </c>
      <c r="C14" s="6" t="s">
        <v>41</v>
      </c>
      <c r="D14" s="7" t="s">
        <v>23</v>
      </c>
      <c r="E14" s="3" t="s">
        <v>9</v>
      </c>
      <c r="F14" s="4">
        <f>(278*4)+25</f>
        <v>1137</v>
      </c>
      <c r="G14" s="4"/>
      <c r="H14" s="4"/>
    </row>
    <row r="15" spans="1:8" ht="30" x14ac:dyDescent="0.25">
      <c r="A15" s="3">
        <v>5</v>
      </c>
      <c r="B15" s="6" t="s">
        <v>14</v>
      </c>
      <c r="C15" s="6" t="s">
        <v>42</v>
      </c>
      <c r="D15" s="7" t="s">
        <v>24</v>
      </c>
      <c r="E15" s="3" t="s">
        <v>13</v>
      </c>
      <c r="F15" s="4">
        <v>15</v>
      </c>
      <c r="G15" s="4"/>
      <c r="H15" s="4"/>
    </row>
    <row r="16" spans="1:8" ht="45" x14ac:dyDescent="0.25">
      <c r="A16" s="3">
        <v>6</v>
      </c>
      <c r="B16" s="6" t="s">
        <v>14</v>
      </c>
      <c r="C16" s="6" t="s">
        <v>43</v>
      </c>
      <c r="D16" s="7" t="s">
        <v>27</v>
      </c>
      <c r="E16" s="3" t="s">
        <v>9</v>
      </c>
      <c r="F16" s="4">
        <f>278*0.5</f>
        <v>139</v>
      </c>
      <c r="G16" s="4"/>
      <c r="H16" s="4"/>
    </row>
    <row r="17" spans="1:8" ht="30" x14ac:dyDescent="0.25">
      <c r="A17" s="3">
        <v>7</v>
      </c>
      <c r="B17" s="6" t="s">
        <v>14</v>
      </c>
      <c r="C17" s="6" t="s">
        <v>45</v>
      </c>
      <c r="D17" s="7" t="s">
        <v>32</v>
      </c>
      <c r="E17" s="3" t="s">
        <v>33</v>
      </c>
      <c r="F17" s="4">
        <v>8</v>
      </c>
      <c r="G17" s="4"/>
      <c r="H17" s="4"/>
    </row>
    <row r="18" spans="1:8" ht="30" x14ac:dyDescent="0.25">
      <c r="A18" s="3">
        <v>8</v>
      </c>
      <c r="B18" s="6" t="s">
        <v>14</v>
      </c>
      <c r="C18" s="3" t="s">
        <v>45</v>
      </c>
      <c r="D18" s="7" t="s">
        <v>34</v>
      </c>
      <c r="E18" s="3" t="s">
        <v>13</v>
      </c>
      <c r="F18" s="4">
        <v>2</v>
      </c>
      <c r="G18" s="4"/>
      <c r="H18" s="4"/>
    </row>
    <row r="19" spans="1:8" x14ac:dyDescent="0.25">
      <c r="A19" s="19" t="s">
        <v>10</v>
      </c>
      <c r="B19" s="20"/>
      <c r="C19" s="20"/>
      <c r="D19" s="20"/>
      <c r="E19" s="20"/>
      <c r="F19" s="20"/>
      <c r="G19" s="21"/>
      <c r="H19" s="9"/>
    </row>
    <row r="20" spans="1:8" x14ac:dyDescent="0.25">
      <c r="A20" s="22" t="s">
        <v>11</v>
      </c>
      <c r="B20" s="22"/>
      <c r="C20" s="22"/>
      <c r="D20" s="22"/>
      <c r="E20" s="22"/>
      <c r="F20" s="22"/>
      <c r="G20" s="22"/>
      <c r="H20" s="9"/>
    </row>
    <row r="21" spans="1:8" x14ac:dyDescent="0.25">
      <c r="A21" s="22" t="s">
        <v>12</v>
      </c>
      <c r="B21" s="22"/>
      <c r="C21" s="22"/>
      <c r="D21" s="22"/>
      <c r="E21" s="22"/>
      <c r="F21" s="22"/>
      <c r="G21" s="22"/>
      <c r="H21" s="9"/>
    </row>
    <row r="30" spans="1:8" x14ac:dyDescent="0.25">
      <c r="F30" s="10"/>
    </row>
  </sheetData>
  <mergeCells count="3">
    <mergeCell ref="A19:G19"/>
    <mergeCell ref="A20:G20"/>
    <mergeCell ref="A21:G21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D10" sqref="D10"/>
    </sheetView>
  </sheetViews>
  <sheetFormatPr defaultRowHeight="15" x14ac:dyDescent="0.25"/>
  <cols>
    <col min="1" max="1" width="3.140625" style="1" bestFit="1" customWidth="1"/>
    <col min="2" max="3" width="9.140625" style="1"/>
    <col min="4" max="4" width="38.7109375" style="1" customWidth="1"/>
    <col min="5" max="5" width="4.42578125" style="1" bestFit="1" customWidth="1"/>
    <col min="6" max="6" width="9.140625" style="1"/>
    <col min="7" max="7" width="12.5703125" style="1" customWidth="1"/>
    <col min="8" max="8" width="12.42578125" style="1" customWidth="1"/>
    <col min="9" max="16384" width="9.140625" style="1"/>
  </cols>
  <sheetData>
    <row r="1" spans="1:8" x14ac:dyDescent="0.25">
      <c r="D1" s="5" t="s">
        <v>58</v>
      </c>
      <c r="F1" s="1" t="s">
        <v>59</v>
      </c>
    </row>
    <row r="2" spans="1:8" x14ac:dyDescent="0.25">
      <c r="D2" s="5" t="s">
        <v>25</v>
      </c>
    </row>
    <row r="3" spans="1:8" x14ac:dyDescent="0.25">
      <c r="D3" s="5"/>
    </row>
    <row r="4" spans="1:8" x14ac:dyDescent="0.25">
      <c r="D4" s="5"/>
    </row>
    <row r="5" spans="1:8" x14ac:dyDescent="0.25">
      <c r="B5" s="1" t="s">
        <v>0</v>
      </c>
      <c r="D5" s="5"/>
    </row>
    <row r="6" spans="1:8" x14ac:dyDescent="0.25">
      <c r="B6" s="1" t="s">
        <v>16</v>
      </c>
      <c r="D6" s="8"/>
    </row>
    <row r="7" spans="1:8" x14ac:dyDescent="0.25">
      <c r="B7" s="1" t="s">
        <v>1</v>
      </c>
      <c r="D7" s="5"/>
    </row>
    <row r="8" spans="1:8" x14ac:dyDescent="0.25">
      <c r="B8" s="1" t="s">
        <v>15</v>
      </c>
      <c r="D8" s="5"/>
    </row>
    <row r="9" spans="1:8" x14ac:dyDescent="0.25">
      <c r="D9" s="5"/>
    </row>
    <row r="10" spans="1:8" ht="30" x14ac:dyDescent="0.25">
      <c r="A10" s="11" t="s">
        <v>2</v>
      </c>
      <c r="B10" s="11" t="s">
        <v>3</v>
      </c>
      <c r="C10" s="11" t="s">
        <v>20</v>
      </c>
      <c r="D10" s="11" t="s">
        <v>4</v>
      </c>
      <c r="E10" s="11" t="s">
        <v>5</v>
      </c>
      <c r="F10" s="11" t="s">
        <v>6</v>
      </c>
      <c r="G10" s="12" t="s">
        <v>19</v>
      </c>
      <c r="H10" s="11" t="s">
        <v>7</v>
      </c>
    </row>
    <row r="11" spans="1:8" ht="45" x14ac:dyDescent="0.25">
      <c r="A11" s="3">
        <v>1</v>
      </c>
      <c r="B11" s="6" t="s">
        <v>14</v>
      </c>
      <c r="C11" s="6" t="s">
        <v>31</v>
      </c>
      <c r="D11" s="7" t="s">
        <v>18</v>
      </c>
      <c r="E11" s="3" t="s">
        <v>8</v>
      </c>
      <c r="F11" s="2">
        <v>0.38</v>
      </c>
      <c r="G11" s="4"/>
      <c r="H11" s="4"/>
    </row>
    <row r="12" spans="1:8" ht="30" x14ac:dyDescent="0.25">
      <c r="A12" s="3">
        <v>2</v>
      </c>
      <c r="B12" s="6" t="s">
        <v>14</v>
      </c>
      <c r="C12" s="6" t="s">
        <v>45</v>
      </c>
      <c r="D12" s="7" t="s">
        <v>35</v>
      </c>
      <c r="E12" s="3" t="s">
        <v>33</v>
      </c>
      <c r="F12" s="2">
        <v>12</v>
      </c>
      <c r="G12" s="4"/>
      <c r="H12" s="4"/>
    </row>
    <row r="13" spans="1:8" ht="30" x14ac:dyDescent="0.25">
      <c r="A13" s="3">
        <v>3</v>
      </c>
      <c r="B13" s="6" t="s">
        <v>14</v>
      </c>
      <c r="C13" s="6" t="s">
        <v>45</v>
      </c>
      <c r="D13" s="7" t="s">
        <v>38</v>
      </c>
      <c r="E13" s="3" t="s">
        <v>13</v>
      </c>
      <c r="F13" s="2">
        <v>2</v>
      </c>
      <c r="G13" s="4"/>
      <c r="H13" s="4"/>
    </row>
    <row r="14" spans="1:8" ht="60" x14ac:dyDescent="0.25">
      <c r="A14" s="3">
        <v>4</v>
      </c>
      <c r="B14" s="6" t="s">
        <v>14</v>
      </c>
      <c r="C14" s="6" t="s">
        <v>39</v>
      </c>
      <c r="D14" s="7" t="s">
        <v>21</v>
      </c>
      <c r="E14" s="3" t="s">
        <v>9</v>
      </c>
      <c r="F14" s="4">
        <f>(380*5)*15%</f>
        <v>285</v>
      </c>
      <c r="G14" s="4"/>
      <c r="H14" s="4"/>
    </row>
    <row r="15" spans="1:8" ht="30" x14ac:dyDescent="0.25">
      <c r="A15" s="3">
        <v>5</v>
      </c>
      <c r="B15" s="6" t="s">
        <v>14</v>
      </c>
      <c r="C15" s="6" t="s">
        <v>40</v>
      </c>
      <c r="D15" s="7" t="s">
        <v>22</v>
      </c>
      <c r="E15" s="3" t="s">
        <v>9</v>
      </c>
      <c r="F15" s="4">
        <f>(380*5)+336+72</f>
        <v>2308</v>
      </c>
      <c r="G15" s="4"/>
      <c r="H15" s="4"/>
    </row>
    <row r="16" spans="1:8" ht="75" x14ac:dyDescent="0.25">
      <c r="A16" s="3">
        <v>6</v>
      </c>
      <c r="B16" s="6" t="s">
        <v>14</v>
      </c>
      <c r="C16" s="6" t="s">
        <v>41</v>
      </c>
      <c r="D16" s="7" t="s">
        <v>23</v>
      </c>
      <c r="E16" s="3" t="s">
        <v>9</v>
      </c>
      <c r="F16" s="4">
        <f>(380*5)+336+72</f>
        <v>2308</v>
      </c>
      <c r="G16" s="4"/>
      <c r="H16" s="4"/>
    </row>
    <row r="17" spans="1:8" ht="30" x14ac:dyDescent="0.25">
      <c r="A17" s="3">
        <v>7</v>
      </c>
      <c r="B17" s="6" t="s">
        <v>14</v>
      </c>
      <c r="C17" s="6" t="s">
        <v>42</v>
      </c>
      <c r="D17" s="7" t="s">
        <v>24</v>
      </c>
      <c r="E17" s="3" t="s">
        <v>13</v>
      </c>
      <c r="F17" s="4">
        <v>9</v>
      </c>
      <c r="G17" s="4"/>
      <c r="H17" s="4"/>
    </row>
    <row r="18" spans="1:8" ht="45" x14ac:dyDescent="0.25">
      <c r="A18" s="3">
        <v>8</v>
      </c>
      <c r="B18" s="6" t="s">
        <v>14</v>
      </c>
      <c r="C18" s="6" t="s">
        <v>43</v>
      </c>
      <c r="D18" s="7" t="s">
        <v>27</v>
      </c>
      <c r="E18" s="3" t="s">
        <v>9</v>
      </c>
      <c r="F18" s="4">
        <f>380*0.5</f>
        <v>190</v>
      </c>
      <c r="G18" s="4"/>
      <c r="H18" s="4"/>
    </row>
    <row r="19" spans="1:8" x14ac:dyDescent="0.25">
      <c r="A19" s="19" t="s">
        <v>10</v>
      </c>
      <c r="B19" s="20"/>
      <c r="C19" s="20"/>
      <c r="D19" s="20"/>
      <c r="E19" s="20"/>
      <c r="F19" s="20"/>
      <c r="G19" s="21"/>
      <c r="H19" s="9"/>
    </row>
    <row r="20" spans="1:8" x14ac:dyDescent="0.25">
      <c r="A20" s="22" t="s">
        <v>11</v>
      </c>
      <c r="B20" s="22"/>
      <c r="C20" s="22"/>
      <c r="D20" s="22"/>
      <c r="E20" s="22"/>
      <c r="F20" s="22"/>
      <c r="G20" s="22"/>
      <c r="H20" s="9"/>
    </row>
    <row r="21" spans="1:8" x14ac:dyDescent="0.25">
      <c r="A21" s="22" t="s">
        <v>12</v>
      </c>
      <c r="B21" s="22"/>
      <c r="C21" s="22"/>
      <c r="D21" s="22"/>
      <c r="E21" s="22"/>
      <c r="F21" s="22"/>
      <c r="G21" s="22"/>
      <c r="H21" s="9"/>
    </row>
    <row r="30" spans="1:8" x14ac:dyDescent="0.25">
      <c r="F30" s="10"/>
    </row>
  </sheetData>
  <mergeCells count="3">
    <mergeCell ref="A19:G19"/>
    <mergeCell ref="A20:G20"/>
    <mergeCell ref="A21:G21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D6" sqref="D6"/>
    </sheetView>
  </sheetViews>
  <sheetFormatPr defaultRowHeight="15" x14ac:dyDescent="0.25"/>
  <cols>
    <col min="1" max="1" width="3.140625" style="1" bestFit="1" customWidth="1"/>
    <col min="2" max="3" width="9.140625" style="1"/>
    <col min="4" max="4" width="38.7109375" style="1" customWidth="1"/>
    <col min="5" max="5" width="4.42578125" style="1" bestFit="1" customWidth="1"/>
    <col min="6" max="6" width="9.140625" style="1"/>
    <col min="7" max="7" width="12.5703125" style="1" customWidth="1"/>
    <col min="8" max="8" width="12.42578125" style="1" customWidth="1"/>
    <col min="9" max="16384" width="9.140625" style="1"/>
  </cols>
  <sheetData>
    <row r="1" spans="1:8" x14ac:dyDescent="0.25">
      <c r="D1" s="5" t="s">
        <v>58</v>
      </c>
      <c r="F1" s="1" t="s">
        <v>59</v>
      </c>
    </row>
    <row r="2" spans="1:8" x14ac:dyDescent="0.25">
      <c r="D2" s="5" t="s">
        <v>26</v>
      </c>
    </row>
    <row r="3" spans="1:8" x14ac:dyDescent="0.25">
      <c r="D3" s="5"/>
    </row>
    <row r="4" spans="1:8" x14ac:dyDescent="0.25">
      <c r="D4" s="5"/>
    </row>
    <row r="5" spans="1:8" x14ac:dyDescent="0.25">
      <c r="B5" s="1" t="s">
        <v>0</v>
      </c>
      <c r="D5" s="5"/>
    </row>
    <row r="6" spans="1:8" x14ac:dyDescent="0.25">
      <c r="B6" s="1" t="s">
        <v>16</v>
      </c>
      <c r="D6" s="8"/>
    </row>
    <row r="7" spans="1:8" x14ac:dyDescent="0.25">
      <c r="B7" s="1" t="s">
        <v>1</v>
      </c>
      <c r="D7" s="5"/>
    </row>
    <row r="8" spans="1:8" x14ac:dyDescent="0.25">
      <c r="B8" s="1" t="s">
        <v>15</v>
      </c>
      <c r="D8" s="5"/>
    </row>
    <row r="9" spans="1:8" x14ac:dyDescent="0.25">
      <c r="D9" s="5"/>
    </row>
    <row r="10" spans="1:8" ht="30" x14ac:dyDescent="0.25">
      <c r="A10" s="11" t="s">
        <v>2</v>
      </c>
      <c r="B10" s="11" t="s">
        <v>3</v>
      </c>
      <c r="C10" s="11" t="s">
        <v>20</v>
      </c>
      <c r="D10" s="11" t="s">
        <v>4</v>
      </c>
      <c r="E10" s="11" t="s">
        <v>5</v>
      </c>
      <c r="F10" s="11" t="s">
        <v>6</v>
      </c>
      <c r="G10" s="12" t="s">
        <v>19</v>
      </c>
      <c r="H10" s="11" t="s">
        <v>7</v>
      </c>
    </row>
    <row r="11" spans="1:8" ht="45" x14ac:dyDescent="0.25">
      <c r="A11" s="3">
        <v>1</v>
      </c>
      <c r="B11" s="6" t="s">
        <v>14</v>
      </c>
      <c r="C11" s="6" t="s">
        <v>31</v>
      </c>
      <c r="D11" s="7" t="s">
        <v>18</v>
      </c>
      <c r="E11" s="3" t="s">
        <v>8</v>
      </c>
      <c r="F11" s="2">
        <v>0.33800000000000002</v>
      </c>
      <c r="G11" s="4"/>
      <c r="H11" s="4"/>
    </row>
    <row r="12" spans="1:8" ht="60" x14ac:dyDescent="0.25">
      <c r="A12" s="3">
        <v>2</v>
      </c>
      <c r="B12" s="6" t="s">
        <v>14</v>
      </c>
      <c r="C12" s="6" t="s">
        <v>39</v>
      </c>
      <c r="D12" s="7" t="s">
        <v>21</v>
      </c>
      <c r="E12" s="3" t="s">
        <v>9</v>
      </c>
      <c r="F12" s="13">
        <f>(338*5)*10%</f>
        <v>169</v>
      </c>
      <c r="G12" s="4"/>
      <c r="H12" s="4"/>
    </row>
    <row r="13" spans="1:8" ht="30" x14ac:dyDescent="0.25">
      <c r="A13" s="3">
        <v>3</v>
      </c>
      <c r="B13" s="6" t="s">
        <v>14</v>
      </c>
      <c r="C13" s="6" t="s">
        <v>40</v>
      </c>
      <c r="D13" s="7" t="s">
        <v>22</v>
      </c>
      <c r="E13" s="3" t="s">
        <v>9</v>
      </c>
      <c r="F13" s="4">
        <f>(338*5)+45</f>
        <v>1735</v>
      </c>
      <c r="G13" s="4"/>
      <c r="H13" s="4"/>
    </row>
    <row r="14" spans="1:8" ht="75" x14ac:dyDescent="0.25">
      <c r="A14" s="3">
        <v>4</v>
      </c>
      <c r="B14" s="6" t="s">
        <v>14</v>
      </c>
      <c r="C14" s="6" t="s">
        <v>41</v>
      </c>
      <c r="D14" s="7" t="s">
        <v>23</v>
      </c>
      <c r="E14" s="3" t="s">
        <v>9</v>
      </c>
      <c r="F14" s="4">
        <f>(338*5)+45</f>
        <v>1735</v>
      </c>
      <c r="G14" s="4"/>
      <c r="H14" s="4"/>
    </row>
    <row r="15" spans="1:8" ht="30" x14ac:dyDescent="0.25">
      <c r="A15" s="3">
        <v>5</v>
      </c>
      <c r="B15" s="6" t="s">
        <v>14</v>
      </c>
      <c r="C15" s="6" t="s">
        <v>42</v>
      </c>
      <c r="D15" s="7" t="s">
        <v>24</v>
      </c>
      <c r="E15" s="3" t="s">
        <v>13</v>
      </c>
      <c r="F15" s="4">
        <v>6</v>
      </c>
      <c r="G15" s="4"/>
      <c r="H15" s="4"/>
    </row>
    <row r="16" spans="1:8" ht="45" x14ac:dyDescent="0.25">
      <c r="A16" s="3">
        <v>6</v>
      </c>
      <c r="B16" s="6" t="s">
        <v>14</v>
      </c>
      <c r="C16" s="6" t="s">
        <v>43</v>
      </c>
      <c r="D16" s="7" t="s">
        <v>27</v>
      </c>
      <c r="E16" s="3" t="s">
        <v>9</v>
      </c>
      <c r="F16" s="4">
        <f>338*0.5</f>
        <v>169</v>
      </c>
      <c r="G16" s="4"/>
      <c r="H16" s="4"/>
    </row>
    <row r="17" spans="1:8" x14ac:dyDescent="0.25">
      <c r="A17" s="19" t="s">
        <v>10</v>
      </c>
      <c r="B17" s="20"/>
      <c r="C17" s="20"/>
      <c r="D17" s="20"/>
      <c r="E17" s="20"/>
      <c r="F17" s="20"/>
      <c r="G17" s="21"/>
      <c r="H17" s="9"/>
    </row>
    <row r="18" spans="1:8" x14ac:dyDescent="0.25">
      <c r="A18" s="22" t="s">
        <v>11</v>
      </c>
      <c r="B18" s="22"/>
      <c r="C18" s="22"/>
      <c r="D18" s="22"/>
      <c r="E18" s="22"/>
      <c r="F18" s="22"/>
      <c r="G18" s="22"/>
      <c r="H18" s="9"/>
    </row>
    <row r="19" spans="1:8" x14ac:dyDescent="0.25">
      <c r="A19" s="22" t="s">
        <v>12</v>
      </c>
      <c r="B19" s="22"/>
      <c r="C19" s="22"/>
      <c r="D19" s="22"/>
      <c r="E19" s="22"/>
      <c r="F19" s="22"/>
      <c r="G19" s="22"/>
      <c r="H19" s="9"/>
    </row>
    <row r="28" spans="1:8" x14ac:dyDescent="0.25">
      <c r="F28" s="10"/>
    </row>
  </sheetData>
  <mergeCells count="3">
    <mergeCell ref="A17:G17"/>
    <mergeCell ref="A18:G18"/>
    <mergeCell ref="A19:G19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B1" workbookViewId="0">
      <selection activeCell="F1" sqref="F1"/>
    </sheetView>
  </sheetViews>
  <sheetFormatPr defaultRowHeight="15" x14ac:dyDescent="0.25"/>
  <cols>
    <col min="1" max="1" width="3.140625" style="1" bestFit="1" customWidth="1"/>
    <col min="2" max="3" width="9.140625" style="1"/>
    <col min="4" max="4" width="38.7109375" style="1" customWidth="1"/>
    <col min="5" max="5" width="4.42578125" style="1" bestFit="1" customWidth="1"/>
    <col min="6" max="6" width="9.140625" style="1"/>
    <col min="7" max="7" width="12.5703125" style="1" customWidth="1"/>
    <col min="8" max="8" width="12.42578125" style="1" customWidth="1"/>
    <col min="9" max="16384" width="9.140625" style="1"/>
  </cols>
  <sheetData>
    <row r="1" spans="1:8" x14ac:dyDescent="0.25">
      <c r="D1" s="5" t="s">
        <v>57</v>
      </c>
      <c r="F1" s="1" t="s">
        <v>59</v>
      </c>
    </row>
    <row r="2" spans="1:8" x14ac:dyDescent="0.25">
      <c r="D2" s="5" t="s">
        <v>52</v>
      </c>
    </row>
    <row r="3" spans="1:8" x14ac:dyDescent="0.25">
      <c r="D3" s="5" t="s">
        <v>51</v>
      </c>
    </row>
    <row r="4" spans="1:8" x14ac:dyDescent="0.25">
      <c r="D4" s="5"/>
    </row>
    <row r="5" spans="1:8" x14ac:dyDescent="0.25">
      <c r="B5" s="1" t="s">
        <v>0</v>
      </c>
      <c r="D5" s="5"/>
    </row>
    <row r="6" spans="1:8" x14ac:dyDescent="0.25">
      <c r="B6" s="1" t="s">
        <v>16</v>
      </c>
      <c r="D6" s="8"/>
    </row>
    <row r="7" spans="1:8" x14ac:dyDescent="0.25">
      <c r="B7" s="1" t="s">
        <v>1</v>
      </c>
      <c r="D7" s="5"/>
    </row>
    <row r="8" spans="1:8" x14ac:dyDescent="0.25">
      <c r="B8" s="1" t="s">
        <v>15</v>
      </c>
      <c r="D8" s="5"/>
    </row>
    <row r="9" spans="1:8" x14ac:dyDescent="0.25">
      <c r="D9" s="5"/>
    </row>
    <row r="10" spans="1:8" ht="30" x14ac:dyDescent="0.25">
      <c r="A10" s="11" t="s">
        <v>2</v>
      </c>
      <c r="B10" s="11" t="s">
        <v>3</v>
      </c>
      <c r="C10" s="11" t="s">
        <v>20</v>
      </c>
      <c r="D10" s="11" t="s">
        <v>4</v>
      </c>
      <c r="E10" s="11" t="s">
        <v>5</v>
      </c>
      <c r="F10" s="11" t="s">
        <v>6</v>
      </c>
      <c r="G10" s="12" t="s">
        <v>19</v>
      </c>
      <c r="H10" s="11" t="s">
        <v>7</v>
      </c>
    </row>
    <row r="11" spans="1:8" ht="30" x14ac:dyDescent="0.25">
      <c r="A11" s="3">
        <v>1</v>
      </c>
      <c r="B11" s="6" t="s">
        <v>14</v>
      </c>
      <c r="C11" s="6" t="s">
        <v>31</v>
      </c>
      <c r="D11" s="7" t="s">
        <v>46</v>
      </c>
      <c r="E11" s="3" t="s">
        <v>47</v>
      </c>
      <c r="F11" s="18">
        <v>1.03E-2</v>
      </c>
      <c r="G11" s="4"/>
      <c r="H11" s="4"/>
    </row>
    <row r="12" spans="1:8" ht="45" x14ac:dyDescent="0.25">
      <c r="A12" s="3">
        <v>2</v>
      </c>
      <c r="B12" s="6" t="s">
        <v>14</v>
      </c>
      <c r="C12" s="6" t="s">
        <v>39</v>
      </c>
      <c r="D12" s="7" t="s">
        <v>55</v>
      </c>
      <c r="E12" s="3" t="s">
        <v>9</v>
      </c>
      <c r="F12" s="4">
        <v>103.6</v>
      </c>
      <c r="G12" s="4"/>
      <c r="H12" s="4"/>
    </row>
    <row r="13" spans="1:8" ht="30" x14ac:dyDescent="0.25">
      <c r="A13" s="3">
        <v>3</v>
      </c>
      <c r="B13" s="6" t="s">
        <v>14</v>
      </c>
      <c r="C13" s="6" t="s">
        <v>39</v>
      </c>
      <c r="D13" s="7" t="s">
        <v>48</v>
      </c>
      <c r="E13" s="3" t="s">
        <v>9</v>
      </c>
      <c r="F13" s="4">
        <v>103.6</v>
      </c>
      <c r="G13" s="4"/>
      <c r="H13" s="4"/>
    </row>
    <row r="14" spans="1:8" ht="45" x14ac:dyDescent="0.25">
      <c r="A14" s="3">
        <v>4</v>
      </c>
      <c r="B14" s="6" t="s">
        <v>14</v>
      </c>
      <c r="C14" s="6" t="s">
        <v>40</v>
      </c>
      <c r="D14" s="7" t="s">
        <v>53</v>
      </c>
      <c r="E14" s="3" t="s">
        <v>9</v>
      </c>
      <c r="F14" s="4">
        <v>207.2</v>
      </c>
      <c r="G14" s="4"/>
      <c r="H14" s="4"/>
    </row>
    <row r="15" spans="1:8" ht="90" x14ac:dyDescent="0.25">
      <c r="A15" s="3">
        <v>6</v>
      </c>
      <c r="B15" s="6" t="s">
        <v>14</v>
      </c>
      <c r="C15" s="6" t="s">
        <v>41</v>
      </c>
      <c r="D15" s="7" t="s">
        <v>54</v>
      </c>
      <c r="E15" s="3" t="s">
        <v>49</v>
      </c>
      <c r="F15" s="4">
        <v>14.5</v>
      </c>
      <c r="G15" s="4"/>
      <c r="H15" s="4"/>
    </row>
    <row r="16" spans="1:8" ht="60" x14ac:dyDescent="0.25">
      <c r="A16" s="3">
        <v>8</v>
      </c>
      <c r="B16" s="6" t="s">
        <v>14</v>
      </c>
      <c r="C16" s="6" t="s">
        <v>56</v>
      </c>
      <c r="D16" s="7" t="s">
        <v>50</v>
      </c>
      <c r="E16" s="3" t="s">
        <v>9</v>
      </c>
      <c r="F16" s="4">
        <v>12.99</v>
      </c>
      <c r="G16" s="4"/>
      <c r="H16" s="4"/>
    </row>
    <row r="17" spans="1:8" x14ac:dyDescent="0.25">
      <c r="A17" s="19" t="s">
        <v>10</v>
      </c>
      <c r="B17" s="20"/>
      <c r="C17" s="20"/>
      <c r="D17" s="20"/>
      <c r="E17" s="20"/>
      <c r="F17" s="20"/>
      <c r="G17" s="21"/>
      <c r="H17" s="9"/>
    </row>
    <row r="18" spans="1:8" x14ac:dyDescent="0.25">
      <c r="A18" s="22" t="s">
        <v>11</v>
      </c>
      <c r="B18" s="22"/>
      <c r="C18" s="22"/>
      <c r="D18" s="22"/>
      <c r="E18" s="22"/>
      <c r="F18" s="22"/>
      <c r="G18" s="22"/>
      <c r="H18" s="9"/>
    </row>
    <row r="19" spans="1:8" x14ac:dyDescent="0.25">
      <c r="A19" s="22" t="s">
        <v>12</v>
      </c>
      <c r="B19" s="22"/>
      <c r="C19" s="22"/>
      <c r="D19" s="22"/>
      <c r="E19" s="22"/>
      <c r="F19" s="22"/>
      <c r="G19" s="22"/>
      <c r="H19" s="9"/>
    </row>
    <row r="28" spans="1:8" x14ac:dyDescent="0.25">
      <c r="F28" s="10"/>
    </row>
  </sheetData>
  <mergeCells count="3">
    <mergeCell ref="A17:G17"/>
    <mergeCell ref="A18:G18"/>
    <mergeCell ref="A19:G19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H6" sqref="H6"/>
    </sheetView>
  </sheetViews>
  <sheetFormatPr defaultRowHeight="15" x14ac:dyDescent="0.25"/>
  <cols>
    <col min="1" max="1" width="3.140625" style="1" bestFit="1" customWidth="1"/>
    <col min="2" max="3" width="9.140625" style="1"/>
    <col min="4" max="4" width="38.7109375" style="1" customWidth="1"/>
    <col min="5" max="5" width="4.42578125" style="1" bestFit="1" customWidth="1"/>
    <col min="6" max="6" width="9.140625" style="1"/>
    <col min="7" max="7" width="12.5703125" style="1" customWidth="1"/>
    <col min="8" max="8" width="12.42578125" style="1" customWidth="1"/>
    <col min="9" max="16384" width="9.140625" style="1"/>
  </cols>
  <sheetData>
    <row r="1" spans="1:8" x14ac:dyDescent="0.25">
      <c r="D1" s="5" t="s">
        <v>57</v>
      </c>
      <c r="F1" s="1" t="s">
        <v>59</v>
      </c>
    </row>
    <row r="2" spans="1:8" x14ac:dyDescent="0.25">
      <c r="D2" s="5" t="s">
        <v>28</v>
      </c>
    </row>
    <row r="3" spans="1:8" x14ac:dyDescent="0.25">
      <c r="D3" s="5"/>
    </row>
    <row r="4" spans="1:8" x14ac:dyDescent="0.25">
      <c r="D4" s="5"/>
    </row>
    <row r="5" spans="1:8" x14ac:dyDescent="0.25">
      <c r="B5" s="1" t="s">
        <v>0</v>
      </c>
      <c r="D5" s="5"/>
    </row>
    <row r="6" spans="1:8" x14ac:dyDescent="0.25">
      <c r="B6" s="1" t="s">
        <v>16</v>
      </c>
      <c r="D6" s="8"/>
    </row>
    <row r="7" spans="1:8" x14ac:dyDescent="0.25">
      <c r="B7" s="1" t="s">
        <v>1</v>
      </c>
      <c r="D7" s="5"/>
    </row>
    <row r="8" spans="1:8" x14ac:dyDescent="0.25">
      <c r="B8" s="1" t="s">
        <v>15</v>
      </c>
      <c r="D8" s="5"/>
    </row>
    <row r="9" spans="1:8" x14ac:dyDescent="0.25">
      <c r="D9" s="5"/>
    </row>
    <row r="10" spans="1:8" ht="30" x14ac:dyDescent="0.25">
      <c r="A10" s="11" t="s">
        <v>2</v>
      </c>
      <c r="B10" s="11" t="s">
        <v>3</v>
      </c>
      <c r="C10" s="11" t="s">
        <v>20</v>
      </c>
      <c r="D10" s="11" t="s">
        <v>4</v>
      </c>
      <c r="E10" s="11" t="s">
        <v>5</v>
      </c>
      <c r="F10" s="11" t="s">
        <v>6</v>
      </c>
      <c r="G10" s="12" t="s">
        <v>19</v>
      </c>
      <c r="H10" s="11" t="s">
        <v>7</v>
      </c>
    </row>
    <row r="11" spans="1:8" ht="45" x14ac:dyDescent="0.25">
      <c r="A11" s="3">
        <v>1</v>
      </c>
      <c r="B11" s="6" t="s">
        <v>14</v>
      </c>
      <c r="C11" s="6" t="s">
        <v>31</v>
      </c>
      <c r="D11" s="7" t="s">
        <v>18</v>
      </c>
      <c r="E11" s="3" t="s">
        <v>8</v>
      </c>
      <c r="F11" s="2">
        <v>0.18</v>
      </c>
      <c r="G11" s="4"/>
      <c r="H11" s="4"/>
    </row>
    <row r="12" spans="1:8" ht="30" x14ac:dyDescent="0.25">
      <c r="A12" s="3">
        <v>2</v>
      </c>
      <c r="B12" s="6" t="s">
        <v>14</v>
      </c>
      <c r="C12" s="6" t="s">
        <v>45</v>
      </c>
      <c r="D12" s="7" t="s">
        <v>32</v>
      </c>
      <c r="E12" s="3" t="s">
        <v>33</v>
      </c>
      <c r="F12" s="2">
        <v>10</v>
      </c>
      <c r="G12" s="4"/>
      <c r="H12" s="4"/>
    </row>
    <row r="13" spans="1:8" ht="30" x14ac:dyDescent="0.25">
      <c r="A13" s="3">
        <v>3</v>
      </c>
      <c r="B13" s="6" t="s">
        <v>14</v>
      </c>
      <c r="C13" s="6" t="s">
        <v>45</v>
      </c>
      <c r="D13" s="7" t="s">
        <v>34</v>
      </c>
      <c r="E13" s="3" t="s">
        <v>13</v>
      </c>
      <c r="F13" s="2">
        <v>2</v>
      </c>
      <c r="G13" s="4"/>
      <c r="H13" s="4"/>
    </row>
    <row r="14" spans="1:8" ht="60" x14ac:dyDescent="0.25">
      <c r="A14" s="3">
        <v>4</v>
      </c>
      <c r="B14" s="6" t="s">
        <v>14</v>
      </c>
      <c r="C14" s="6" t="s">
        <v>39</v>
      </c>
      <c r="D14" s="7" t="s">
        <v>21</v>
      </c>
      <c r="E14" s="3" t="s">
        <v>9</v>
      </c>
      <c r="F14" s="4">
        <f>(180*4)*10%</f>
        <v>72</v>
      </c>
      <c r="G14" s="4"/>
      <c r="H14" s="4"/>
    </row>
    <row r="15" spans="1:8" ht="30" x14ac:dyDescent="0.25">
      <c r="A15" s="3">
        <v>5</v>
      </c>
      <c r="B15" s="6" t="s">
        <v>14</v>
      </c>
      <c r="C15" s="6" t="s">
        <v>40</v>
      </c>
      <c r="D15" s="7" t="s">
        <v>22</v>
      </c>
      <c r="E15" s="3" t="s">
        <v>9</v>
      </c>
      <c r="F15" s="4">
        <f>(180*4)+15</f>
        <v>735</v>
      </c>
      <c r="G15" s="4"/>
      <c r="H15" s="4"/>
    </row>
    <row r="16" spans="1:8" ht="75" x14ac:dyDescent="0.25">
      <c r="A16" s="3">
        <v>6</v>
      </c>
      <c r="B16" s="6" t="s">
        <v>14</v>
      </c>
      <c r="C16" s="6" t="s">
        <v>41</v>
      </c>
      <c r="D16" s="7" t="s">
        <v>23</v>
      </c>
      <c r="E16" s="3" t="s">
        <v>9</v>
      </c>
      <c r="F16" s="4">
        <f>(180*4)+15</f>
        <v>735</v>
      </c>
      <c r="G16" s="4"/>
      <c r="H16" s="4"/>
    </row>
    <row r="17" spans="1:8" ht="30" x14ac:dyDescent="0.25">
      <c r="A17" s="3">
        <v>7</v>
      </c>
      <c r="B17" s="6" t="s">
        <v>14</v>
      </c>
      <c r="C17" s="6" t="s">
        <v>42</v>
      </c>
      <c r="D17" s="7" t="s">
        <v>24</v>
      </c>
      <c r="E17" s="3" t="s">
        <v>13</v>
      </c>
      <c r="F17" s="4">
        <v>5</v>
      </c>
      <c r="G17" s="4"/>
      <c r="H17" s="4"/>
    </row>
    <row r="18" spans="1:8" ht="45" x14ac:dyDescent="0.25">
      <c r="A18" s="3">
        <v>8</v>
      </c>
      <c r="B18" s="6" t="s">
        <v>14</v>
      </c>
      <c r="C18" s="6" t="s">
        <v>43</v>
      </c>
      <c r="D18" s="7" t="s">
        <v>27</v>
      </c>
      <c r="E18" s="3" t="s">
        <v>9</v>
      </c>
      <c r="F18" s="4">
        <f>180*0.5</f>
        <v>90</v>
      </c>
      <c r="G18" s="4"/>
      <c r="H18" s="4"/>
    </row>
    <row r="19" spans="1:8" x14ac:dyDescent="0.25">
      <c r="A19" s="19" t="s">
        <v>10</v>
      </c>
      <c r="B19" s="20"/>
      <c r="C19" s="20"/>
      <c r="D19" s="20"/>
      <c r="E19" s="20"/>
      <c r="F19" s="20"/>
      <c r="G19" s="21"/>
      <c r="H19" s="9"/>
    </row>
    <row r="20" spans="1:8" x14ac:dyDescent="0.25">
      <c r="A20" s="22" t="s">
        <v>11</v>
      </c>
      <c r="B20" s="22"/>
      <c r="C20" s="22"/>
      <c r="D20" s="22"/>
      <c r="E20" s="22"/>
      <c r="F20" s="22"/>
      <c r="G20" s="22"/>
      <c r="H20" s="9"/>
    </row>
    <row r="21" spans="1:8" x14ac:dyDescent="0.25">
      <c r="A21" s="22" t="s">
        <v>12</v>
      </c>
      <c r="B21" s="22"/>
      <c r="C21" s="22"/>
      <c r="D21" s="22"/>
      <c r="E21" s="22"/>
      <c r="F21" s="22"/>
      <c r="G21" s="22"/>
      <c r="H21" s="9"/>
    </row>
    <row r="30" spans="1:8" x14ac:dyDescent="0.25">
      <c r="F30" s="10"/>
    </row>
  </sheetData>
  <mergeCells count="3">
    <mergeCell ref="A19:G19"/>
    <mergeCell ref="A20:G20"/>
    <mergeCell ref="A21:G21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G4" sqref="G4"/>
    </sheetView>
  </sheetViews>
  <sheetFormatPr defaultRowHeight="15" x14ac:dyDescent="0.25"/>
  <cols>
    <col min="1" max="1" width="3.140625" style="1" bestFit="1" customWidth="1"/>
    <col min="2" max="3" width="9.140625" style="1"/>
    <col min="4" max="4" width="38.7109375" style="1" customWidth="1"/>
    <col min="5" max="5" width="4.42578125" style="1" bestFit="1" customWidth="1"/>
    <col min="6" max="6" width="10.5703125" style="1" customWidth="1"/>
    <col min="7" max="7" width="12.5703125" style="1" customWidth="1"/>
    <col min="8" max="8" width="12.42578125" style="1" customWidth="1"/>
    <col min="9" max="16384" width="9.140625" style="1"/>
  </cols>
  <sheetData>
    <row r="1" spans="1:8" x14ac:dyDescent="0.25">
      <c r="D1" s="5" t="s">
        <v>57</v>
      </c>
      <c r="F1" s="1" t="s">
        <v>59</v>
      </c>
    </row>
    <row r="2" spans="1:8" x14ac:dyDescent="0.25">
      <c r="D2" s="5" t="s">
        <v>30</v>
      </c>
    </row>
    <row r="3" spans="1:8" x14ac:dyDescent="0.25">
      <c r="D3" s="5"/>
    </row>
    <row r="4" spans="1:8" x14ac:dyDescent="0.25">
      <c r="D4" s="5"/>
    </row>
    <row r="5" spans="1:8" x14ac:dyDescent="0.25">
      <c r="B5" s="1" t="s">
        <v>0</v>
      </c>
      <c r="D5" s="5"/>
    </row>
    <row r="6" spans="1:8" x14ac:dyDescent="0.25">
      <c r="B6" s="1" t="s">
        <v>16</v>
      </c>
      <c r="D6" s="8"/>
    </row>
    <row r="7" spans="1:8" x14ac:dyDescent="0.25">
      <c r="B7" s="1" t="s">
        <v>1</v>
      </c>
      <c r="D7" s="5"/>
    </row>
    <row r="8" spans="1:8" x14ac:dyDescent="0.25">
      <c r="B8" s="1" t="s">
        <v>15</v>
      </c>
      <c r="D8" s="5"/>
    </row>
    <row r="9" spans="1:8" x14ac:dyDescent="0.25">
      <c r="D9" s="5"/>
    </row>
    <row r="10" spans="1:8" ht="30" x14ac:dyDescent="0.25">
      <c r="A10" s="11" t="s">
        <v>2</v>
      </c>
      <c r="B10" s="11" t="s">
        <v>3</v>
      </c>
      <c r="C10" s="11" t="s">
        <v>20</v>
      </c>
      <c r="D10" s="11" t="s">
        <v>4</v>
      </c>
      <c r="E10" s="11" t="s">
        <v>5</v>
      </c>
      <c r="F10" s="11" t="s">
        <v>6</v>
      </c>
      <c r="G10" s="12" t="s">
        <v>19</v>
      </c>
      <c r="H10" s="11" t="s">
        <v>7</v>
      </c>
    </row>
    <row r="11" spans="1:8" ht="45" x14ac:dyDescent="0.25">
      <c r="A11" s="3">
        <v>1</v>
      </c>
      <c r="B11" s="6" t="s">
        <v>14</v>
      </c>
      <c r="C11" s="6" t="s">
        <v>31</v>
      </c>
      <c r="D11" s="7" t="s">
        <v>18</v>
      </c>
      <c r="E11" s="3" t="s">
        <v>8</v>
      </c>
      <c r="F11" s="2">
        <v>0.56499999999999995</v>
      </c>
      <c r="G11" s="4"/>
      <c r="H11" s="4"/>
    </row>
    <row r="12" spans="1:8" ht="60" x14ac:dyDescent="0.25">
      <c r="A12" s="3">
        <v>2</v>
      </c>
      <c r="B12" s="6" t="s">
        <v>14</v>
      </c>
      <c r="C12" s="6" t="s">
        <v>39</v>
      </c>
      <c r="D12" s="7" t="s">
        <v>21</v>
      </c>
      <c r="E12" s="3" t="s">
        <v>9</v>
      </c>
      <c r="F12" s="4">
        <f>(565*4)*5%</f>
        <v>113</v>
      </c>
      <c r="G12" s="4"/>
      <c r="H12" s="4"/>
    </row>
    <row r="13" spans="1:8" ht="30" x14ac:dyDescent="0.25">
      <c r="A13" s="3">
        <v>3</v>
      </c>
      <c r="B13" s="6" t="s">
        <v>14</v>
      </c>
      <c r="C13" s="6" t="s">
        <v>40</v>
      </c>
      <c r="D13" s="7" t="s">
        <v>22</v>
      </c>
      <c r="E13" s="3" t="s">
        <v>9</v>
      </c>
      <c r="F13" s="4">
        <f>(565*4)+25</f>
        <v>2285</v>
      </c>
      <c r="G13" s="4"/>
      <c r="H13" s="4"/>
    </row>
    <row r="14" spans="1:8" ht="75" x14ac:dyDescent="0.25">
      <c r="A14" s="3">
        <v>4</v>
      </c>
      <c r="B14" s="6" t="s">
        <v>14</v>
      </c>
      <c r="C14" s="6" t="s">
        <v>41</v>
      </c>
      <c r="D14" s="7" t="s">
        <v>23</v>
      </c>
      <c r="E14" s="3" t="s">
        <v>9</v>
      </c>
      <c r="F14" s="4">
        <f>(565*4)+25</f>
        <v>2285</v>
      </c>
      <c r="G14" s="4"/>
      <c r="H14" s="4"/>
    </row>
    <row r="15" spans="1:8" ht="30" x14ac:dyDescent="0.25">
      <c r="A15" s="3">
        <v>5</v>
      </c>
      <c r="B15" s="6" t="s">
        <v>14</v>
      </c>
      <c r="C15" s="6" t="s">
        <v>42</v>
      </c>
      <c r="D15" s="7" t="s">
        <v>24</v>
      </c>
      <c r="E15" s="3" t="s">
        <v>13</v>
      </c>
      <c r="F15" s="4">
        <v>23</v>
      </c>
      <c r="G15" s="4"/>
      <c r="H15" s="4"/>
    </row>
    <row r="16" spans="1:8" ht="45" x14ac:dyDescent="0.25">
      <c r="A16" s="3">
        <v>6</v>
      </c>
      <c r="B16" s="6" t="s">
        <v>14</v>
      </c>
      <c r="C16" s="6" t="s">
        <v>43</v>
      </c>
      <c r="D16" s="7" t="s">
        <v>27</v>
      </c>
      <c r="E16" s="3" t="s">
        <v>9</v>
      </c>
      <c r="F16" s="4">
        <f>565*0.5</f>
        <v>282.5</v>
      </c>
      <c r="G16" s="4"/>
      <c r="H16" s="4"/>
    </row>
    <row r="17" spans="1:8" ht="30" x14ac:dyDescent="0.25">
      <c r="A17" s="3">
        <v>7</v>
      </c>
      <c r="B17" s="6" t="s">
        <v>14</v>
      </c>
      <c r="C17" s="6" t="s">
        <v>44</v>
      </c>
      <c r="D17" s="16" t="s">
        <v>36</v>
      </c>
      <c r="E17" s="3" t="s">
        <v>33</v>
      </c>
      <c r="F17" s="4">
        <v>470</v>
      </c>
      <c r="G17" s="4"/>
      <c r="H17" s="4"/>
    </row>
    <row r="18" spans="1:8" ht="30" x14ac:dyDescent="0.25">
      <c r="A18" s="3">
        <v>8</v>
      </c>
      <c r="B18" s="6" t="s">
        <v>14</v>
      </c>
      <c r="C18" s="6" t="s">
        <v>45</v>
      </c>
      <c r="D18" s="7" t="s">
        <v>32</v>
      </c>
      <c r="E18" s="3" t="s">
        <v>33</v>
      </c>
      <c r="F18" s="4">
        <v>8</v>
      </c>
      <c r="G18" s="4"/>
      <c r="H18" s="4"/>
    </row>
    <row r="19" spans="1:8" ht="30" x14ac:dyDescent="0.25">
      <c r="A19" s="3">
        <v>9</v>
      </c>
      <c r="B19" s="6" t="s">
        <v>14</v>
      </c>
      <c r="C19" s="6" t="s">
        <v>45</v>
      </c>
      <c r="D19" s="7" t="s">
        <v>34</v>
      </c>
      <c r="E19" s="3" t="s">
        <v>13</v>
      </c>
      <c r="F19" s="4">
        <v>2</v>
      </c>
      <c r="G19" s="4"/>
      <c r="H19" s="4"/>
    </row>
    <row r="20" spans="1:8" ht="60" x14ac:dyDescent="0.25">
      <c r="A20" s="3">
        <v>10</v>
      </c>
      <c r="B20" s="6" t="s">
        <v>14</v>
      </c>
      <c r="C20" s="3" t="s">
        <v>44</v>
      </c>
      <c r="D20" s="17" t="s">
        <v>37</v>
      </c>
      <c r="E20" s="3" t="s">
        <v>9</v>
      </c>
      <c r="F20" s="4">
        <v>12</v>
      </c>
      <c r="G20" s="4"/>
      <c r="H20" s="4"/>
    </row>
    <row r="21" spans="1:8" x14ac:dyDescent="0.25">
      <c r="A21" s="19" t="s">
        <v>10</v>
      </c>
      <c r="B21" s="20"/>
      <c r="C21" s="20"/>
      <c r="D21" s="20"/>
      <c r="E21" s="20"/>
      <c r="F21" s="20"/>
      <c r="G21" s="21"/>
      <c r="H21" s="9"/>
    </row>
    <row r="22" spans="1:8" x14ac:dyDescent="0.25">
      <c r="A22" s="22" t="s">
        <v>11</v>
      </c>
      <c r="B22" s="22"/>
      <c r="C22" s="22"/>
      <c r="D22" s="22"/>
      <c r="E22" s="22"/>
      <c r="F22" s="22"/>
      <c r="G22" s="22"/>
      <c r="H22" s="9"/>
    </row>
    <row r="23" spans="1:8" x14ac:dyDescent="0.25">
      <c r="A23" s="22" t="s">
        <v>12</v>
      </c>
      <c r="B23" s="22"/>
      <c r="C23" s="22"/>
      <c r="D23" s="22"/>
      <c r="E23" s="22"/>
      <c r="F23" s="22"/>
      <c r="G23" s="22"/>
      <c r="H23" s="9"/>
    </row>
    <row r="26" spans="1:8" x14ac:dyDescent="0.25">
      <c r="D26" s="5"/>
      <c r="E26" s="5"/>
      <c r="F26" s="15"/>
    </row>
    <row r="27" spans="1:8" x14ac:dyDescent="0.25">
      <c r="D27" s="5"/>
      <c r="E27" s="5"/>
      <c r="F27" s="15"/>
    </row>
    <row r="28" spans="1:8" x14ac:dyDescent="0.25">
      <c r="D28" s="5"/>
      <c r="E28" s="5"/>
      <c r="F28" s="15"/>
    </row>
    <row r="29" spans="1:8" x14ac:dyDescent="0.25">
      <c r="F29" s="14"/>
    </row>
    <row r="32" spans="1:8" x14ac:dyDescent="0.25">
      <c r="F32" s="10"/>
    </row>
    <row r="35" spans="4:4" x14ac:dyDescent="0.25">
      <c r="D35" s="14"/>
    </row>
    <row r="36" spans="4:4" x14ac:dyDescent="0.25">
      <c r="D36" s="14"/>
    </row>
  </sheetData>
  <mergeCells count="3">
    <mergeCell ref="A21:G21"/>
    <mergeCell ref="A22:G22"/>
    <mergeCell ref="A23:G2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dr 32 Mrowiska </vt:lpstr>
      <vt:lpstr>Polna</vt:lpstr>
      <vt:lpstr>Wierzbowa</vt:lpstr>
      <vt:lpstr>Szczęśliwa</vt:lpstr>
      <vt:lpstr>Progi zwalniające</vt:lpstr>
      <vt:lpstr>Parkowa</vt:lpstr>
      <vt:lpstr>Cicha</vt:lpstr>
    </vt:vector>
  </TitlesOfParts>
  <Company>UM Halinów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Szpetnar</dc:creator>
  <cp:lastModifiedBy>Agata Zalewska</cp:lastModifiedBy>
  <cp:lastPrinted>2014-03-14T08:29:17Z</cp:lastPrinted>
  <dcterms:created xsi:type="dcterms:W3CDTF">2013-08-21T15:21:22Z</dcterms:created>
  <dcterms:modified xsi:type="dcterms:W3CDTF">2014-04-29T12:39:29Z</dcterms:modified>
</cp:coreProperties>
</file>